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8195" windowHeight="11580"/>
  </bookViews>
  <sheets>
    <sheet name="UGOVOR O DJELU" sheetId="1" r:id="rId1"/>
    <sheet name="AUTORSKI" sheetId="2" r:id="rId2"/>
    <sheet name="UMIROVLJENIK" sheetId="3" r:id="rId3"/>
    <sheet name="UMJETNIK" sheetId="4" r:id="rId4"/>
    <sheet name="ŠPORTSKI SUDAC" sheetId="6" r:id="rId5"/>
  </sheets>
  <definedNames>
    <definedName name="_xlnm.Print_Area" localSheetId="1">AUTORSKI!$A$1:$D$38</definedName>
    <definedName name="_xlnm.Print_Area" localSheetId="4">'ŠPORTSKI SUDAC'!$A$1:$D$38</definedName>
    <definedName name="_xlnm.Print_Area" localSheetId="0">'UGOVOR O DJELU'!$A$1:$D$38</definedName>
    <definedName name="_xlnm.Print_Area" localSheetId="2">UMIROVLJENIK!$A$1:$D$38</definedName>
    <definedName name="_xlnm.Print_Area" localSheetId="3">UMJETNIK!$A$1:$D$38</definedName>
  </definedNames>
  <calcPr calcId="145621"/>
</workbook>
</file>

<file path=xl/calcChain.xml><?xml version="1.0" encoding="utf-8"?>
<calcChain xmlns="http://schemas.openxmlformats.org/spreadsheetml/2006/main">
  <c r="C20" i="6" l="1"/>
  <c r="D15" i="6"/>
  <c r="D16" i="6" s="1"/>
  <c r="D37" i="4"/>
  <c r="F35" i="4"/>
  <c r="F36" i="4" s="1"/>
  <c r="F38" i="4" s="1"/>
  <c r="D36" i="4" s="1"/>
  <c r="D28" i="6" l="1"/>
  <c r="D19" i="6"/>
  <c r="D18" i="6"/>
  <c r="C15" i="4"/>
  <c r="D15" i="4" s="1"/>
  <c r="D16" i="4" s="1"/>
  <c r="C20" i="4"/>
  <c r="C20" i="3"/>
  <c r="D15" i="3"/>
  <c r="D16" i="3" s="1"/>
  <c r="C20" i="1"/>
  <c r="D15" i="2"/>
  <c r="D16" i="2" s="1"/>
  <c r="D19" i="2" s="1"/>
  <c r="C20" i="2"/>
  <c r="D20" i="6" l="1"/>
  <c r="D30" i="6"/>
  <c r="D37" i="6" s="1"/>
  <c r="D28" i="2"/>
  <c r="D30" i="2" s="1"/>
  <c r="D37" i="2" s="1"/>
  <c r="D28" i="4"/>
  <c r="D19" i="4"/>
  <c r="D18" i="4"/>
  <c r="D28" i="3"/>
  <c r="D19" i="3"/>
  <c r="D18" i="3"/>
  <c r="D18" i="2"/>
  <c r="D20" i="2" s="1"/>
  <c r="D21" i="6" l="1"/>
  <c r="D22" i="6" s="1"/>
  <c r="D20" i="3"/>
  <c r="D21" i="3" s="1"/>
  <c r="D22" i="3" s="1"/>
  <c r="D20" i="4"/>
  <c r="D30" i="4"/>
  <c r="D30" i="3"/>
  <c r="D37" i="3" s="1"/>
  <c r="D21" i="2"/>
  <c r="D22" i="2" s="1"/>
  <c r="D23" i="2" s="1"/>
  <c r="D24" i="2" s="1"/>
  <c r="F35" i="2" s="1"/>
  <c r="F36" i="2" s="1"/>
  <c r="F38" i="2" s="1"/>
  <c r="D36" i="2" s="1"/>
  <c r="D23" i="6" l="1"/>
  <c r="D24" i="6" s="1"/>
  <c r="D21" i="4"/>
  <c r="D22" i="4" s="1"/>
  <c r="D23" i="3"/>
  <c r="D24" i="3" s="1"/>
  <c r="F35" i="3" s="1"/>
  <c r="F36" i="3" s="1"/>
  <c r="F38" i="3" s="1"/>
  <c r="D36" i="3" s="1"/>
  <c r="D26" i="2"/>
  <c r="D31" i="2" s="1"/>
  <c r="C31" i="2" s="1"/>
  <c r="D32" i="2"/>
  <c r="C32" i="2" s="1"/>
  <c r="D32" i="6" l="1"/>
  <c r="C32" i="6" s="1"/>
  <c r="F35" i="6"/>
  <c r="F36" i="6" s="1"/>
  <c r="F38" i="6" s="1"/>
  <c r="D36" i="6" s="1"/>
  <c r="D26" i="6"/>
  <c r="D31" i="6" s="1"/>
  <c r="C31" i="6" s="1"/>
  <c r="D23" i="4"/>
  <c r="D24" i="4" s="1"/>
  <c r="D26" i="3"/>
  <c r="D31" i="3" s="1"/>
  <c r="C31" i="3" s="1"/>
  <c r="D32" i="3"/>
  <c r="C32" i="3" s="1"/>
  <c r="D32" i="4" l="1"/>
  <c r="C32" i="4" s="1"/>
  <c r="D26" i="4"/>
  <c r="D31" i="4" s="1"/>
  <c r="C31" i="4" s="1"/>
  <c r="D15" i="1" l="1"/>
  <c r="D16" i="1" s="1"/>
  <c r="D19" i="1" s="1"/>
  <c r="D28" i="1" l="1"/>
  <c r="D18" i="1"/>
  <c r="D20" i="1" s="1"/>
  <c r="D21" i="1" l="1"/>
  <c r="D22" i="1" s="1"/>
  <c r="D30" i="1"/>
  <c r="D37" i="1" s="1"/>
  <c r="D23" i="1" l="1"/>
  <c r="D24" i="1" s="1"/>
  <c r="F35" i="1" s="1"/>
  <c r="F36" i="1" s="1"/>
  <c r="F38" i="1" s="1"/>
  <c r="D36" i="1" s="1"/>
  <c r="D26" i="1" l="1"/>
  <c r="D31" i="1" s="1"/>
  <c r="C31" i="1" s="1"/>
  <c r="D32" i="1"/>
  <c r="C32" i="1" s="1"/>
</calcChain>
</file>

<file path=xl/sharedStrings.xml><?xml version="1.0" encoding="utf-8"?>
<sst xmlns="http://schemas.openxmlformats.org/spreadsheetml/2006/main" count="155" uniqueCount="32">
  <si>
    <t>TVRTKA:</t>
  </si>
  <si>
    <t>ADRESA:</t>
  </si>
  <si>
    <t>OIB:</t>
  </si>
  <si>
    <t>IZVRŠITELJ:</t>
  </si>
  <si>
    <t>OPIS</t>
  </si>
  <si>
    <t>%</t>
  </si>
  <si>
    <t>IZNOS</t>
  </si>
  <si>
    <t>POREZ NA DOHODAK</t>
  </si>
  <si>
    <t>PRIREZ NA POREZ NA DOHODAK</t>
  </si>
  <si>
    <t>DOPRINOS ZA ZDRAVSTVENO OSIGURANJE</t>
  </si>
  <si>
    <t>OBRAČUN AUTORSKOG HONORARA</t>
  </si>
  <si>
    <t>PAUŠALNI TROŠAK</t>
  </si>
  <si>
    <t>BRUTO PRIMITAK</t>
  </si>
  <si>
    <t>OSNOVICA ZA OBRAČUN DOPRINOSA</t>
  </si>
  <si>
    <t>DOPRINOS NA MIROVINSKO OSIGURANJE I.STUP</t>
  </si>
  <si>
    <t>DOPRINOS NA MIROVINSKO OSIGURANJE II.STUP</t>
  </si>
  <si>
    <t>IZDATAK ZA DOPRINOSE IZ OSNOVICE</t>
  </si>
  <si>
    <t>DOHODAK / POREZNA OSNOVICA</t>
  </si>
  <si>
    <t>UKUPNO POREZ I PRIREZ</t>
  </si>
  <si>
    <t>NETO PRIMITAK</t>
  </si>
  <si>
    <t>UKUPNI TROŠAK ISPLATITELJA</t>
  </si>
  <si>
    <t>TROŠAK POREZA I DOPRINOSA</t>
  </si>
  <si>
    <t>IZRAČUN BRUTO IZ NETO IZNOSA:</t>
  </si>
  <si>
    <t>ŽELJENI NETO IZNOS</t>
  </si>
  <si>
    <t>POTREBAN BRUTO</t>
  </si>
  <si>
    <t>UKUPNI TROŠAK</t>
  </si>
  <si>
    <t>PX100/P+100</t>
  </si>
  <si>
    <t>IZRAČUN PRERAČUNATE STOPE</t>
  </si>
  <si>
    <t>OBRAČUN UGOVORA O DJELU</t>
  </si>
  <si>
    <t>OBRAČUN UGOVORA O DELU UMIROVLJENIKU</t>
  </si>
  <si>
    <t>OBRAČUN AUTORSKOG HONORARA UMJETNIKU</t>
  </si>
  <si>
    <t>OBRAČUN SUDAČKE NAKNADE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</si>
</sst>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n_-;\-* #,##0.00\ _k_n_-;_-* &quot;-&quot;??\ _k_n_-;_-@_-"/>
    <numFmt numFmtId="164" formatCode="_-* #,##0.00\ [$kn-41A]_-;\-* #,##0.00\ [$kn-41A]_-;_-* &quot;-&quot;??\ [$kn-41A]_-;_-@_-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5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vertical="center"/>
    </xf>
    <xf numFmtId="49" fontId="0" fillId="0" borderId="5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4" fontId="0" fillId="0" borderId="0" xfId="0" applyNumberFormat="1" applyBorder="1" applyAlignment="1">
      <alignment horizontal="center" vertical="center"/>
    </xf>
    <xf numFmtId="164" fontId="0" fillId="0" borderId="6" xfId="0" applyNumberFormat="1" applyBorder="1" applyAlignment="1">
      <alignment vertical="center"/>
    </xf>
    <xf numFmtId="49" fontId="0" fillId="0" borderId="3" xfId="0" applyNumberFormat="1" applyBorder="1" applyAlignment="1">
      <alignment vertical="center"/>
    </xf>
    <xf numFmtId="4" fontId="0" fillId="0" borderId="3" xfId="0" applyNumberFormat="1" applyBorder="1" applyAlignment="1">
      <alignment horizontal="center" vertical="center"/>
    </xf>
    <xf numFmtId="164" fontId="0" fillId="0" borderId="4" xfId="0" applyNumberFormat="1" applyBorder="1" applyAlignment="1">
      <alignment vertical="center"/>
    </xf>
    <xf numFmtId="49" fontId="1" fillId="0" borderId="5" xfId="0" applyNumberFormat="1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4" fontId="1" fillId="0" borderId="0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vertical="center"/>
    </xf>
    <xf numFmtId="49" fontId="0" fillId="0" borderId="7" xfId="0" applyNumberFormat="1" applyBorder="1" applyAlignment="1">
      <alignment vertical="center"/>
    </xf>
    <xf numFmtId="49" fontId="0" fillId="0" borderId="8" xfId="0" applyNumberFormat="1" applyBorder="1" applyAlignment="1">
      <alignment vertical="center"/>
    </xf>
    <xf numFmtId="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vertical="center"/>
    </xf>
    <xf numFmtId="49" fontId="0" fillId="0" borderId="0" xfId="0" applyNumberFormat="1" applyAlignment="1">
      <alignment vertical="center"/>
    </xf>
    <xf numFmtId="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vertical="center"/>
    </xf>
    <xf numFmtId="49" fontId="0" fillId="0" borderId="2" xfId="0" applyNumberFormat="1" applyBorder="1" applyAlignment="1">
      <alignment vertical="center"/>
    </xf>
    <xf numFmtId="4" fontId="0" fillId="2" borderId="0" xfId="0" applyNumberFormat="1" applyFill="1" applyBorder="1" applyAlignment="1">
      <alignment horizontal="center" vertical="center"/>
    </xf>
    <xf numFmtId="164" fontId="0" fillId="2" borderId="6" xfId="0" applyNumberFormat="1" applyFill="1" applyBorder="1" applyAlignment="1">
      <alignment vertical="center"/>
    </xf>
    <xf numFmtId="49" fontId="0" fillId="0" borderId="10" xfId="0" applyNumberFormat="1" applyBorder="1" applyAlignment="1">
      <alignment vertical="center"/>
    </xf>
    <xf numFmtId="49" fontId="0" fillId="0" borderId="11" xfId="0" applyNumberFormat="1" applyBorder="1" applyAlignment="1">
      <alignment vertical="center"/>
    </xf>
    <xf numFmtId="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vertical="center"/>
    </xf>
    <xf numFmtId="49" fontId="0" fillId="0" borderId="1" xfId="0" applyNumberFormat="1" applyBorder="1" applyAlignment="1">
      <alignment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/>
    </xf>
    <xf numFmtId="43" fontId="0" fillId="0" borderId="0" xfId="1" applyFont="1" applyAlignment="1">
      <alignment horizontal="center"/>
    </xf>
    <xf numFmtId="43" fontId="0" fillId="0" borderId="0" xfId="0" applyNumberFormat="1" applyAlignment="1">
      <alignment horizontal="center"/>
    </xf>
    <xf numFmtId="49" fontId="0" fillId="0" borderId="5" xfId="0" applyNumberFormat="1" applyBorder="1"/>
    <xf numFmtId="49" fontId="0" fillId="0" borderId="0" xfId="0" applyNumberFormat="1" applyBorder="1"/>
    <xf numFmtId="4" fontId="0" fillId="0" borderId="0" xfId="0" applyNumberFormat="1" applyBorder="1" applyAlignment="1">
      <alignment horizontal="center"/>
    </xf>
    <xf numFmtId="164" fontId="0" fillId="0" borderId="6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4" fontId="0" fillId="0" borderId="8" xfId="0" applyNumberFormat="1" applyBorder="1" applyAlignment="1">
      <alignment horizontal="center"/>
    </xf>
    <xf numFmtId="164" fontId="0" fillId="0" borderId="9" xfId="0" applyNumberFormat="1" applyBorder="1"/>
    <xf numFmtId="164" fontId="0" fillId="3" borderId="6" xfId="0" applyNumberFormat="1" applyFill="1" applyBorder="1" applyAlignment="1">
      <alignment vertical="center"/>
    </xf>
    <xf numFmtId="49" fontId="2" fillId="0" borderId="0" xfId="0" applyNumberFormat="1" applyFont="1" applyAlignment="1">
      <alignment horizontal="center"/>
    </xf>
    <xf numFmtId="49" fontId="1" fillId="3" borderId="1" xfId="0" applyNumberFormat="1" applyFont="1" applyFill="1" applyBorder="1" applyAlignment="1">
      <alignment horizontal="center" vertical="center"/>
    </xf>
  </cellXfs>
  <cellStyles count="2">
    <cellStyle name="Normalno" xfId="0" builtinId="0"/>
    <cellStyle name="Zarez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zoomScale="85" zoomScaleNormal="85" workbookViewId="0">
      <selection activeCell="B2" sqref="B2:D2"/>
    </sheetView>
  </sheetViews>
  <sheetFormatPr defaultRowHeight="15" x14ac:dyDescent="0.25"/>
  <cols>
    <col min="1" max="1" width="14.42578125" customWidth="1"/>
    <col min="2" max="2" width="33.85546875" customWidth="1"/>
    <col min="3" max="3" width="13.85546875" customWidth="1"/>
    <col min="4" max="4" width="21.140625" customWidth="1"/>
    <col min="6" max="6" width="31.140625" customWidth="1"/>
  </cols>
  <sheetData>
    <row r="1" spans="1:4" s="1" customFormat="1" x14ac:dyDescent="0.25"/>
    <row r="2" spans="1:4" s="25" customFormat="1" ht="18.75" customHeight="1" x14ac:dyDescent="0.25">
      <c r="A2" s="35" t="s">
        <v>0</v>
      </c>
      <c r="B2" s="50"/>
      <c r="C2" s="50"/>
      <c r="D2" s="50"/>
    </row>
    <row r="3" spans="1:4" s="25" customFormat="1" ht="18.75" customHeight="1" x14ac:dyDescent="0.25">
      <c r="A3" s="35" t="s">
        <v>1</v>
      </c>
      <c r="B3" s="50"/>
      <c r="C3" s="50"/>
      <c r="D3" s="50"/>
    </row>
    <row r="4" spans="1:4" s="25" customFormat="1" ht="18.75" customHeight="1" x14ac:dyDescent="0.25">
      <c r="A4" s="35" t="s">
        <v>2</v>
      </c>
      <c r="B4" s="50"/>
      <c r="C4" s="50"/>
      <c r="D4" s="50"/>
    </row>
    <row r="5" spans="1:4" s="1" customFormat="1" x14ac:dyDescent="0.25"/>
    <row r="6" spans="1:4" s="1" customFormat="1" ht="19.5" x14ac:dyDescent="0.3">
      <c r="A6" s="49" t="s">
        <v>28</v>
      </c>
      <c r="B6" s="49"/>
      <c r="C6" s="49"/>
      <c r="D6" s="49"/>
    </row>
    <row r="7" spans="1:4" s="1" customFormat="1" x14ac:dyDescent="0.25"/>
    <row r="8" spans="1:4" s="25" customFormat="1" ht="18.75" customHeight="1" x14ac:dyDescent="0.25">
      <c r="A8" s="35" t="s">
        <v>3</v>
      </c>
      <c r="B8" s="50"/>
      <c r="C8" s="50"/>
      <c r="D8" s="50"/>
    </row>
    <row r="9" spans="1:4" s="25" customFormat="1" ht="18.75" customHeight="1" x14ac:dyDescent="0.25">
      <c r="A9" s="35" t="s">
        <v>1</v>
      </c>
      <c r="B9" s="50"/>
      <c r="C9" s="50"/>
      <c r="D9" s="50"/>
    </row>
    <row r="10" spans="1:4" s="25" customFormat="1" ht="18.75" customHeight="1" x14ac:dyDescent="0.25">
      <c r="A10" s="35" t="s">
        <v>2</v>
      </c>
      <c r="B10" s="50"/>
      <c r="C10" s="50"/>
      <c r="D10" s="50"/>
    </row>
    <row r="11" spans="1:4" s="1" customFormat="1" x14ac:dyDescent="0.25"/>
    <row r="12" spans="1:4" s="5" customFormat="1" ht="20.25" customHeight="1" x14ac:dyDescent="0.25">
      <c r="A12" s="3" t="s">
        <v>4</v>
      </c>
      <c r="B12" s="4"/>
      <c r="C12" s="4" t="s">
        <v>5</v>
      </c>
      <c r="D12" s="4" t="s">
        <v>6</v>
      </c>
    </row>
    <row r="13" spans="1:4" s="5" customFormat="1" ht="8.25" customHeight="1" x14ac:dyDescent="0.25">
      <c r="A13" s="6"/>
      <c r="B13" s="7"/>
      <c r="C13" s="8"/>
      <c r="D13" s="9"/>
    </row>
    <row r="14" spans="1:4" s="5" customFormat="1" ht="20.25" customHeight="1" x14ac:dyDescent="0.25">
      <c r="A14" s="10" t="s">
        <v>12</v>
      </c>
      <c r="B14" s="11"/>
      <c r="C14" s="12"/>
      <c r="D14" s="30">
        <v>3100.2</v>
      </c>
    </row>
    <row r="15" spans="1:4" s="5" customFormat="1" ht="20.25" customHeight="1" x14ac:dyDescent="0.25">
      <c r="A15" s="10" t="s">
        <v>11</v>
      </c>
      <c r="B15" s="11"/>
      <c r="C15" s="12">
        <v>0</v>
      </c>
      <c r="D15" s="13">
        <f>+D14*C15/100</f>
        <v>0</v>
      </c>
    </row>
    <row r="16" spans="1:4" s="5" customFormat="1" ht="20.25" customHeight="1" x14ac:dyDescent="0.25">
      <c r="A16" s="10" t="s">
        <v>13</v>
      </c>
      <c r="B16" s="11"/>
      <c r="C16" s="12"/>
      <c r="D16" s="13">
        <f>+D14-D15</f>
        <v>3100.2</v>
      </c>
    </row>
    <row r="17" spans="1:4" s="5" customFormat="1" ht="8.25" customHeight="1" x14ac:dyDescent="0.25">
      <c r="A17" s="10"/>
      <c r="B17" s="11"/>
      <c r="C17" s="12"/>
      <c r="D17" s="13"/>
    </row>
    <row r="18" spans="1:4" s="5" customFormat="1" ht="20.25" customHeight="1" x14ac:dyDescent="0.25">
      <c r="A18" s="10" t="s">
        <v>14</v>
      </c>
      <c r="B18" s="11"/>
      <c r="C18" s="29">
        <v>7.5</v>
      </c>
      <c r="D18" s="13">
        <f>+D16*C18/100</f>
        <v>232.51499999999999</v>
      </c>
    </row>
    <row r="19" spans="1:4" s="5" customFormat="1" ht="20.25" customHeight="1" x14ac:dyDescent="0.25">
      <c r="A19" s="10" t="s">
        <v>15</v>
      </c>
      <c r="B19" s="11"/>
      <c r="C19" s="29">
        <v>2.5</v>
      </c>
      <c r="D19" s="13">
        <f>+D16*C19/100</f>
        <v>77.504999999999995</v>
      </c>
    </row>
    <row r="20" spans="1:4" s="5" customFormat="1" ht="20.25" customHeight="1" x14ac:dyDescent="0.25">
      <c r="A20" s="31" t="s">
        <v>16</v>
      </c>
      <c r="B20" s="32"/>
      <c r="C20" s="33">
        <f>+C18+C19</f>
        <v>10</v>
      </c>
      <c r="D20" s="34">
        <f>+D18+D19</f>
        <v>310.02</v>
      </c>
    </row>
    <row r="21" spans="1:4" s="5" customFormat="1" ht="20.25" customHeight="1" x14ac:dyDescent="0.25">
      <c r="A21" s="10" t="s">
        <v>17</v>
      </c>
      <c r="B21" s="11"/>
      <c r="C21" s="12"/>
      <c r="D21" s="13">
        <f>+D16-D20</f>
        <v>2790.18</v>
      </c>
    </row>
    <row r="22" spans="1:4" s="5" customFormat="1" ht="20.25" customHeight="1" x14ac:dyDescent="0.25">
      <c r="A22" s="10" t="s">
        <v>7</v>
      </c>
      <c r="B22" s="11"/>
      <c r="C22" s="29">
        <v>24</v>
      </c>
      <c r="D22" s="13">
        <f>+D21*C22/100</f>
        <v>669.64319999999998</v>
      </c>
    </row>
    <row r="23" spans="1:4" s="5" customFormat="1" ht="20.25" customHeight="1" x14ac:dyDescent="0.25">
      <c r="A23" s="10" t="s">
        <v>8</v>
      </c>
      <c r="B23" s="11"/>
      <c r="C23" s="29">
        <v>18</v>
      </c>
      <c r="D23" s="13">
        <f>+D22*C23/100</f>
        <v>120.535776</v>
      </c>
    </row>
    <row r="24" spans="1:4" s="5" customFormat="1" ht="20.25" customHeight="1" x14ac:dyDescent="0.25">
      <c r="A24" s="31" t="s">
        <v>18</v>
      </c>
      <c r="B24" s="32"/>
      <c r="C24" s="33"/>
      <c r="D24" s="34">
        <f>+D22+D23</f>
        <v>790.17897599999992</v>
      </c>
    </row>
    <row r="25" spans="1:4" s="5" customFormat="1" ht="8.25" customHeight="1" x14ac:dyDescent="0.25">
      <c r="A25" s="10"/>
      <c r="B25" s="11"/>
      <c r="C25" s="12"/>
      <c r="D25" s="13"/>
    </row>
    <row r="26" spans="1:4" s="5" customFormat="1" ht="20.25" customHeight="1" x14ac:dyDescent="0.25">
      <c r="A26" s="17" t="s">
        <v>19</v>
      </c>
      <c r="B26" s="18"/>
      <c r="C26" s="19"/>
      <c r="D26" s="20">
        <f>+D14-D20-D24</f>
        <v>2000.0010239999999</v>
      </c>
    </row>
    <row r="27" spans="1:4" s="5" customFormat="1" ht="8.25" customHeight="1" x14ac:dyDescent="0.25">
      <c r="A27" s="10"/>
      <c r="B27" s="11"/>
      <c r="C27" s="12"/>
      <c r="D27" s="13"/>
    </row>
    <row r="28" spans="1:4" s="5" customFormat="1" ht="20.25" customHeight="1" x14ac:dyDescent="0.25">
      <c r="A28" s="10" t="s">
        <v>9</v>
      </c>
      <c r="B28" s="11"/>
      <c r="C28" s="29">
        <v>7.5</v>
      </c>
      <c r="D28" s="13">
        <f>+D16*C28/100</f>
        <v>232.51499999999999</v>
      </c>
    </row>
    <row r="29" spans="1:4" s="5" customFormat="1" ht="8.25" customHeight="1" x14ac:dyDescent="0.25">
      <c r="A29" s="21"/>
      <c r="B29" s="22"/>
      <c r="C29" s="23"/>
      <c r="D29" s="24"/>
    </row>
    <row r="30" spans="1:4" s="5" customFormat="1" ht="16.5" customHeight="1" x14ac:dyDescent="0.25">
      <c r="A30" s="28" t="s">
        <v>20</v>
      </c>
      <c r="B30" s="14"/>
      <c r="C30" s="15"/>
      <c r="D30" s="16">
        <f>+D28+D14</f>
        <v>3332.7149999999997</v>
      </c>
    </row>
    <row r="31" spans="1:4" s="5" customFormat="1" ht="16.5" customHeight="1" x14ac:dyDescent="0.25">
      <c r="A31" s="10" t="s">
        <v>19</v>
      </c>
      <c r="B31" s="11"/>
      <c r="C31" s="12">
        <f>+D31/D30*100</f>
        <v>60.011162790697682</v>
      </c>
      <c r="D31" s="13">
        <f>+D26</f>
        <v>2000.0010239999999</v>
      </c>
    </row>
    <row r="32" spans="1:4" s="5" customFormat="1" ht="16.5" customHeight="1" x14ac:dyDescent="0.25">
      <c r="A32" s="21" t="s">
        <v>21</v>
      </c>
      <c r="B32" s="22"/>
      <c r="C32" s="23">
        <f>+D32/D30*100</f>
        <v>39.988837209302332</v>
      </c>
      <c r="D32" s="24">
        <f>+D28+D24+D20</f>
        <v>1332.713976</v>
      </c>
    </row>
    <row r="33" spans="1:6" s="5" customFormat="1" x14ac:dyDescent="0.25">
      <c r="A33" s="25"/>
      <c r="B33" s="25"/>
      <c r="C33" s="26"/>
      <c r="D33" s="27"/>
      <c r="F33" s="36" t="s">
        <v>27</v>
      </c>
    </row>
    <row r="34" spans="1:6" s="5" customFormat="1" x14ac:dyDescent="0.25">
      <c r="A34" s="28" t="s">
        <v>22</v>
      </c>
      <c r="B34" s="14"/>
      <c r="C34" s="15"/>
      <c r="D34" s="16"/>
      <c r="F34" s="36"/>
    </row>
    <row r="35" spans="1:6" s="5" customFormat="1" x14ac:dyDescent="0.25">
      <c r="A35" s="10"/>
      <c r="B35" s="11" t="s">
        <v>23</v>
      </c>
      <c r="C35" s="12"/>
      <c r="D35" s="48">
        <v>2000</v>
      </c>
      <c r="F35" s="37">
        <f>+D20+D24</f>
        <v>1100.1989759999999</v>
      </c>
    </row>
    <row r="36" spans="1:6" x14ac:dyDescent="0.25">
      <c r="A36" s="40"/>
      <c r="B36" s="41" t="s">
        <v>24</v>
      </c>
      <c r="C36" s="42"/>
      <c r="D36" s="43">
        <f>+D35+(D35*F38/100)</f>
        <v>3100.1984126984125</v>
      </c>
      <c r="F36" s="38">
        <f>+F35/D14*100</f>
        <v>35.488</v>
      </c>
    </row>
    <row r="37" spans="1:6" x14ac:dyDescent="0.25">
      <c r="A37" s="44"/>
      <c r="B37" s="45" t="s">
        <v>25</v>
      </c>
      <c r="C37" s="46"/>
      <c r="D37" s="47">
        <f>+D30</f>
        <v>3332.7149999999997</v>
      </c>
      <c r="F37" s="2" t="s">
        <v>26</v>
      </c>
    </row>
    <row r="38" spans="1:6" x14ac:dyDescent="0.25">
      <c r="C38" s="2"/>
      <c r="F38" s="39">
        <f>+F36*100/(100-F36)</f>
        <v>55.00992063492064</v>
      </c>
    </row>
    <row r="39" spans="1:6" x14ac:dyDescent="0.25">
      <c r="C39" s="2"/>
    </row>
  </sheetData>
  <mergeCells count="7">
    <mergeCell ref="A6:D6"/>
    <mergeCell ref="B8:D8"/>
    <mergeCell ref="B9:D9"/>
    <mergeCell ref="B10:D10"/>
    <mergeCell ref="B2:D2"/>
    <mergeCell ref="B3:D3"/>
    <mergeCell ref="B4:D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85" zoomScaleNormal="85" workbookViewId="0">
      <selection activeCell="D15" sqref="D15"/>
    </sheetView>
  </sheetViews>
  <sheetFormatPr defaultRowHeight="15" x14ac:dyDescent="0.25"/>
  <cols>
    <col min="1" max="1" width="14.42578125" customWidth="1"/>
    <col min="2" max="2" width="33.85546875" customWidth="1"/>
    <col min="3" max="3" width="13.85546875" customWidth="1"/>
    <col min="4" max="4" width="21.140625" customWidth="1"/>
    <col min="6" max="6" width="28.7109375" bestFit="1" customWidth="1"/>
  </cols>
  <sheetData>
    <row r="1" spans="1:4" s="1" customFormat="1" x14ac:dyDescent="0.25"/>
    <row r="2" spans="1:4" s="25" customFormat="1" ht="18.75" customHeight="1" x14ac:dyDescent="0.25">
      <c r="A2" s="35" t="s">
        <v>0</v>
      </c>
      <c r="B2" s="50"/>
      <c r="C2" s="50"/>
      <c r="D2" s="50"/>
    </row>
    <row r="3" spans="1:4" s="25" customFormat="1" ht="18.75" customHeight="1" x14ac:dyDescent="0.25">
      <c r="A3" s="35" t="s">
        <v>1</v>
      </c>
      <c r="B3" s="50"/>
      <c r="C3" s="50"/>
      <c r="D3" s="50"/>
    </row>
    <row r="4" spans="1:4" s="25" customFormat="1" ht="18.75" customHeight="1" x14ac:dyDescent="0.25">
      <c r="A4" s="35" t="s">
        <v>2</v>
      </c>
      <c r="B4" s="50"/>
      <c r="C4" s="50"/>
      <c r="D4" s="50"/>
    </row>
    <row r="5" spans="1:4" s="1" customFormat="1" x14ac:dyDescent="0.25"/>
    <row r="6" spans="1:4" s="1" customFormat="1" ht="19.5" x14ac:dyDescent="0.3">
      <c r="A6" s="49" t="s">
        <v>10</v>
      </c>
      <c r="B6" s="49"/>
      <c r="C6" s="49"/>
      <c r="D6" s="49"/>
    </row>
    <row r="7" spans="1:4" s="1" customFormat="1" x14ac:dyDescent="0.25"/>
    <row r="8" spans="1:4" s="25" customFormat="1" ht="18.75" customHeight="1" x14ac:dyDescent="0.25">
      <c r="A8" s="35" t="s">
        <v>3</v>
      </c>
      <c r="B8" s="50"/>
      <c r="C8" s="50"/>
      <c r="D8" s="50"/>
    </row>
    <row r="9" spans="1:4" s="25" customFormat="1" ht="18.75" customHeight="1" x14ac:dyDescent="0.25">
      <c r="A9" s="35" t="s">
        <v>1</v>
      </c>
      <c r="B9" s="50"/>
      <c r="C9" s="50"/>
      <c r="D9" s="50"/>
    </row>
    <row r="10" spans="1:4" s="25" customFormat="1" ht="18.75" customHeight="1" x14ac:dyDescent="0.25">
      <c r="A10" s="35" t="s">
        <v>2</v>
      </c>
      <c r="B10" s="50"/>
      <c r="C10" s="50"/>
      <c r="D10" s="50"/>
    </row>
    <row r="11" spans="1:4" s="1" customFormat="1" x14ac:dyDescent="0.25"/>
    <row r="12" spans="1:4" s="5" customFormat="1" ht="20.25" customHeight="1" x14ac:dyDescent="0.25">
      <c r="A12" s="3" t="s">
        <v>4</v>
      </c>
      <c r="B12" s="4"/>
      <c r="C12" s="4" t="s">
        <v>5</v>
      </c>
      <c r="D12" s="4" t="s">
        <v>6</v>
      </c>
    </row>
    <row r="13" spans="1:4" s="5" customFormat="1" ht="8.25" customHeight="1" x14ac:dyDescent="0.25">
      <c r="A13" s="6"/>
      <c r="B13" s="7"/>
      <c r="C13" s="8"/>
      <c r="D13" s="9"/>
    </row>
    <row r="14" spans="1:4" s="5" customFormat="1" ht="20.25" customHeight="1" x14ac:dyDescent="0.25">
      <c r="A14" s="10" t="s">
        <v>12</v>
      </c>
      <c r="B14" s="11"/>
      <c r="C14" s="12"/>
      <c r="D14" s="30">
        <v>1900.24</v>
      </c>
    </row>
    <row r="15" spans="1:4" s="5" customFormat="1" ht="20.25" customHeight="1" x14ac:dyDescent="0.25">
      <c r="A15" s="10" t="s">
        <v>11</v>
      </c>
      <c r="B15" s="11"/>
      <c r="C15" s="12">
        <v>30</v>
      </c>
      <c r="D15" s="13">
        <f>+D14*C15/100</f>
        <v>570.072</v>
      </c>
    </row>
    <row r="16" spans="1:4" s="5" customFormat="1" ht="20.25" customHeight="1" x14ac:dyDescent="0.25">
      <c r="A16" s="10" t="s">
        <v>13</v>
      </c>
      <c r="B16" s="11"/>
      <c r="C16" s="12"/>
      <c r="D16" s="13">
        <f>+D14-D15</f>
        <v>1330.1680000000001</v>
      </c>
    </row>
    <row r="17" spans="1:4" s="5" customFormat="1" ht="8.25" customHeight="1" x14ac:dyDescent="0.25">
      <c r="A17" s="10"/>
      <c r="B17" s="11"/>
      <c r="C17" s="12"/>
      <c r="D17" s="13"/>
    </row>
    <row r="18" spans="1:4" s="5" customFormat="1" ht="20.25" customHeight="1" x14ac:dyDescent="0.25">
      <c r="A18" s="10" t="s">
        <v>14</v>
      </c>
      <c r="B18" s="11"/>
      <c r="C18" s="29">
        <v>7.5</v>
      </c>
      <c r="D18" s="13">
        <f>+D16*C18/100</f>
        <v>99.762600000000006</v>
      </c>
    </row>
    <row r="19" spans="1:4" s="5" customFormat="1" ht="20.25" customHeight="1" x14ac:dyDescent="0.25">
      <c r="A19" s="10" t="s">
        <v>15</v>
      </c>
      <c r="B19" s="11"/>
      <c r="C19" s="29">
        <v>2.5</v>
      </c>
      <c r="D19" s="13">
        <f>+D16*C19/100</f>
        <v>33.254199999999997</v>
      </c>
    </row>
    <row r="20" spans="1:4" s="5" customFormat="1" ht="20.25" customHeight="1" x14ac:dyDescent="0.25">
      <c r="A20" s="31" t="s">
        <v>16</v>
      </c>
      <c r="B20" s="32"/>
      <c r="C20" s="33">
        <f>+C18+C19</f>
        <v>10</v>
      </c>
      <c r="D20" s="34">
        <f>+D18+D19</f>
        <v>133.01679999999999</v>
      </c>
    </row>
    <row r="21" spans="1:4" s="5" customFormat="1" ht="20.25" customHeight="1" x14ac:dyDescent="0.25">
      <c r="A21" s="10" t="s">
        <v>17</v>
      </c>
      <c r="B21" s="11"/>
      <c r="C21" s="12"/>
      <c r="D21" s="13">
        <f>+D16-D20</f>
        <v>1197.1512000000002</v>
      </c>
    </row>
    <row r="22" spans="1:4" s="5" customFormat="1" ht="20.25" customHeight="1" x14ac:dyDescent="0.25">
      <c r="A22" s="10" t="s">
        <v>7</v>
      </c>
      <c r="B22" s="11"/>
      <c r="C22" s="29">
        <v>24</v>
      </c>
      <c r="D22" s="13">
        <f>+D21*C22/100</f>
        <v>287.31628800000004</v>
      </c>
    </row>
    <row r="23" spans="1:4" s="5" customFormat="1" ht="20.25" customHeight="1" x14ac:dyDescent="0.25">
      <c r="A23" s="10" t="s">
        <v>8</v>
      </c>
      <c r="B23" s="11"/>
      <c r="C23" s="29">
        <v>14</v>
      </c>
      <c r="D23" s="13">
        <f>+D22*C23/100</f>
        <v>40.224280320000005</v>
      </c>
    </row>
    <row r="24" spans="1:4" s="5" customFormat="1" ht="20.25" customHeight="1" x14ac:dyDescent="0.25">
      <c r="A24" s="31" t="s">
        <v>18</v>
      </c>
      <c r="B24" s="32"/>
      <c r="C24" s="33"/>
      <c r="D24" s="34">
        <f>+D22+D23</f>
        <v>327.54056832000003</v>
      </c>
    </row>
    <row r="25" spans="1:4" s="5" customFormat="1" ht="8.25" customHeight="1" x14ac:dyDescent="0.25">
      <c r="A25" s="10"/>
      <c r="B25" s="11"/>
      <c r="C25" s="12"/>
      <c r="D25" s="13"/>
    </row>
    <row r="26" spans="1:4" s="5" customFormat="1" ht="20.25" customHeight="1" x14ac:dyDescent="0.25">
      <c r="A26" s="17" t="s">
        <v>19</v>
      </c>
      <c r="B26" s="18"/>
      <c r="C26" s="19"/>
      <c r="D26" s="20">
        <f>+D14-D20-D24</f>
        <v>1439.6826316799998</v>
      </c>
    </row>
    <row r="27" spans="1:4" s="5" customFormat="1" ht="8.25" customHeight="1" x14ac:dyDescent="0.25">
      <c r="A27" s="10"/>
      <c r="B27" s="11"/>
      <c r="C27" s="12"/>
      <c r="D27" s="13"/>
    </row>
    <row r="28" spans="1:4" s="5" customFormat="1" ht="20.25" customHeight="1" x14ac:dyDescent="0.25">
      <c r="A28" s="10" t="s">
        <v>9</v>
      </c>
      <c r="B28" s="11"/>
      <c r="C28" s="29">
        <v>7.5</v>
      </c>
      <c r="D28" s="13">
        <f>+D16*C28/100</f>
        <v>99.762600000000006</v>
      </c>
    </row>
    <row r="29" spans="1:4" s="5" customFormat="1" ht="8.25" customHeight="1" x14ac:dyDescent="0.25">
      <c r="A29" s="21"/>
      <c r="B29" s="22"/>
      <c r="C29" s="23"/>
      <c r="D29" s="24"/>
    </row>
    <row r="30" spans="1:4" s="5" customFormat="1" ht="16.5" customHeight="1" x14ac:dyDescent="0.25">
      <c r="A30" s="28" t="s">
        <v>20</v>
      </c>
      <c r="B30" s="14"/>
      <c r="C30" s="15"/>
      <c r="D30" s="16">
        <f>+D28+D14</f>
        <v>2000.0026</v>
      </c>
    </row>
    <row r="31" spans="1:4" s="5" customFormat="1" ht="16.5" customHeight="1" x14ac:dyDescent="0.25">
      <c r="A31" s="10" t="s">
        <v>19</v>
      </c>
      <c r="B31" s="11"/>
      <c r="C31" s="12">
        <f>+D31/D30*100</f>
        <v>71.984038004750587</v>
      </c>
      <c r="D31" s="13">
        <f>+D26</f>
        <v>1439.6826316799998</v>
      </c>
    </row>
    <row r="32" spans="1:4" s="5" customFormat="1" ht="16.5" customHeight="1" x14ac:dyDescent="0.25">
      <c r="A32" s="21" t="s">
        <v>21</v>
      </c>
      <c r="B32" s="22"/>
      <c r="C32" s="23">
        <f>+D32/D30*100</f>
        <v>28.015961995249405</v>
      </c>
      <c r="D32" s="24">
        <f>+D28+D24+D20</f>
        <v>560.31996832000004</v>
      </c>
    </row>
    <row r="33" spans="1:6" s="5" customFormat="1" x14ac:dyDescent="0.25">
      <c r="A33" s="25"/>
      <c r="B33" s="25"/>
      <c r="C33" s="26"/>
      <c r="D33" s="27"/>
      <c r="F33" s="36" t="s">
        <v>27</v>
      </c>
    </row>
    <row r="34" spans="1:6" s="5" customFormat="1" x14ac:dyDescent="0.25">
      <c r="A34" s="28" t="s">
        <v>22</v>
      </c>
      <c r="B34" s="14"/>
      <c r="C34" s="15"/>
      <c r="D34" s="16"/>
      <c r="F34" s="36"/>
    </row>
    <row r="35" spans="1:6" s="5" customFormat="1" x14ac:dyDescent="0.25">
      <c r="A35" s="10"/>
      <c r="B35" s="11" t="s">
        <v>23</v>
      </c>
      <c r="C35" s="12"/>
      <c r="D35" s="48">
        <v>2000</v>
      </c>
      <c r="F35" s="37">
        <f>+D20+D24</f>
        <v>460.55736832000002</v>
      </c>
    </row>
    <row r="36" spans="1:6" x14ac:dyDescent="0.25">
      <c r="A36" s="40"/>
      <c r="B36" s="41" t="s">
        <v>24</v>
      </c>
      <c r="C36" s="42"/>
      <c r="D36" s="43">
        <f>+D35+(D35*F38/100)</f>
        <v>2639.8040209494848</v>
      </c>
      <c r="F36" s="38">
        <f>+F35/D14*100</f>
        <v>24.236799999999999</v>
      </c>
    </row>
    <row r="37" spans="1:6" x14ac:dyDescent="0.25">
      <c r="A37" s="44"/>
      <c r="B37" s="45" t="s">
        <v>25</v>
      </c>
      <c r="C37" s="46"/>
      <c r="D37" s="47">
        <f>+D30</f>
        <v>2000.0026</v>
      </c>
      <c r="F37" s="2" t="s">
        <v>26</v>
      </c>
    </row>
    <row r="38" spans="1:6" x14ac:dyDescent="0.25">
      <c r="C38" s="2"/>
      <c r="F38" s="39">
        <f>+F36*100/(100-F36)</f>
        <v>31.990201047474233</v>
      </c>
    </row>
    <row r="39" spans="1:6" x14ac:dyDescent="0.25">
      <c r="C39" s="2"/>
    </row>
  </sheetData>
  <mergeCells count="7">
    <mergeCell ref="B10:D10"/>
    <mergeCell ref="B2:D2"/>
    <mergeCell ref="B3:D3"/>
    <mergeCell ref="B4:D4"/>
    <mergeCell ref="A6:D6"/>
    <mergeCell ref="B8:D8"/>
    <mergeCell ref="B9:D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85" zoomScaleNormal="85" workbookViewId="0">
      <selection activeCell="B4" sqref="B4:D4"/>
    </sheetView>
  </sheetViews>
  <sheetFormatPr defaultRowHeight="15" x14ac:dyDescent="0.25"/>
  <cols>
    <col min="1" max="1" width="14.42578125" customWidth="1"/>
    <col min="2" max="2" width="33.85546875" customWidth="1"/>
    <col min="3" max="3" width="13.85546875" customWidth="1"/>
    <col min="4" max="4" width="21.140625" customWidth="1"/>
    <col min="6" max="6" width="28.7109375" bestFit="1" customWidth="1"/>
  </cols>
  <sheetData>
    <row r="1" spans="1:4" s="1" customFormat="1" x14ac:dyDescent="0.25"/>
    <row r="2" spans="1:4" s="25" customFormat="1" ht="18.75" customHeight="1" x14ac:dyDescent="0.25">
      <c r="A2" s="35" t="s">
        <v>0</v>
      </c>
      <c r="B2" s="50"/>
      <c r="C2" s="50"/>
      <c r="D2" s="50"/>
    </row>
    <row r="3" spans="1:4" s="25" customFormat="1" ht="18.75" customHeight="1" x14ac:dyDescent="0.25">
      <c r="A3" s="35" t="s">
        <v>1</v>
      </c>
      <c r="B3" s="50"/>
      <c r="C3" s="50"/>
      <c r="D3" s="50"/>
    </row>
    <row r="4" spans="1:4" s="25" customFormat="1" ht="18.75" customHeight="1" x14ac:dyDescent="0.25">
      <c r="A4" s="35" t="s">
        <v>2</v>
      </c>
      <c r="B4" s="50"/>
      <c r="C4" s="50"/>
      <c r="D4" s="50"/>
    </row>
    <row r="5" spans="1:4" s="1" customFormat="1" x14ac:dyDescent="0.25"/>
    <row r="6" spans="1:4" s="1" customFormat="1" ht="19.5" x14ac:dyDescent="0.3">
      <c r="A6" s="49" t="s">
        <v>29</v>
      </c>
      <c r="B6" s="49"/>
      <c r="C6" s="49"/>
      <c r="D6" s="49"/>
    </row>
    <row r="7" spans="1:4" s="1" customFormat="1" x14ac:dyDescent="0.25"/>
    <row r="8" spans="1:4" s="25" customFormat="1" ht="18.75" customHeight="1" x14ac:dyDescent="0.25">
      <c r="A8" s="35" t="s">
        <v>3</v>
      </c>
      <c r="B8" s="50"/>
      <c r="C8" s="50"/>
      <c r="D8" s="50"/>
    </row>
    <row r="9" spans="1:4" s="25" customFormat="1" ht="18.75" customHeight="1" x14ac:dyDescent="0.25">
      <c r="A9" s="35" t="s">
        <v>1</v>
      </c>
      <c r="B9" s="50"/>
      <c r="C9" s="50"/>
      <c r="D9" s="50"/>
    </row>
    <row r="10" spans="1:4" s="25" customFormat="1" ht="18.75" customHeight="1" x14ac:dyDescent="0.25">
      <c r="A10" s="35" t="s">
        <v>2</v>
      </c>
      <c r="B10" s="50"/>
      <c r="C10" s="50"/>
      <c r="D10" s="50"/>
    </row>
    <row r="11" spans="1:4" s="1" customFormat="1" x14ac:dyDescent="0.25"/>
    <row r="12" spans="1:4" s="5" customFormat="1" ht="20.25" customHeight="1" x14ac:dyDescent="0.25">
      <c r="A12" s="3" t="s">
        <v>4</v>
      </c>
      <c r="B12" s="4"/>
      <c r="C12" s="4" t="s">
        <v>5</v>
      </c>
      <c r="D12" s="4" t="s">
        <v>6</v>
      </c>
    </row>
    <row r="13" spans="1:4" s="5" customFormat="1" ht="8.25" customHeight="1" x14ac:dyDescent="0.25">
      <c r="A13" s="6"/>
      <c r="B13" s="7"/>
      <c r="C13" s="8"/>
      <c r="D13" s="9"/>
    </row>
    <row r="14" spans="1:4" s="5" customFormat="1" ht="20.25" customHeight="1" x14ac:dyDescent="0.25">
      <c r="A14" s="10" t="s">
        <v>12</v>
      </c>
      <c r="B14" s="11"/>
      <c r="C14" s="12"/>
      <c r="D14" s="30">
        <v>764.81</v>
      </c>
    </row>
    <row r="15" spans="1:4" s="5" customFormat="1" ht="20.25" customHeight="1" x14ac:dyDescent="0.25">
      <c r="A15" s="10" t="s">
        <v>11</v>
      </c>
      <c r="B15" s="11"/>
      <c r="C15" s="12">
        <v>0</v>
      </c>
      <c r="D15" s="13">
        <f>+D14*C15/100</f>
        <v>0</v>
      </c>
    </row>
    <row r="16" spans="1:4" s="5" customFormat="1" ht="20.25" customHeight="1" x14ac:dyDescent="0.25">
      <c r="A16" s="10" t="s">
        <v>13</v>
      </c>
      <c r="B16" s="11"/>
      <c r="C16" s="12"/>
      <c r="D16" s="13">
        <f>+D14-D15</f>
        <v>764.81</v>
      </c>
    </row>
    <row r="17" spans="1:4" s="5" customFormat="1" ht="8.25" customHeight="1" x14ac:dyDescent="0.25">
      <c r="A17" s="10"/>
      <c r="B17" s="11"/>
      <c r="C17" s="12"/>
      <c r="D17" s="13"/>
    </row>
    <row r="18" spans="1:4" s="5" customFormat="1" ht="20.25" customHeight="1" x14ac:dyDescent="0.25">
      <c r="A18" s="10" t="s">
        <v>14</v>
      </c>
      <c r="B18" s="11"/>
      <c r="C18" s="29">
        <v>7.5</v>
      </c>
      <c r="D18" s="13">
        <f>+D16*C18/100</f>
        <v>57.360749999999996</v>
      </c>
    </row>
    <row r="19" spans="1:4" s="5" customFormat="1" ht="20.25" customHeight="1" x14ac:dyDescent="0.25">
      <c r="A19" s="10" t="s">
        <v>15</v>
      </c>
      <c r="B19" s="11"/>
      <c r="C19" s="29">
        <v>2.5</v>
      </c>
      <c r="D19" s="13">
        <f>+D16*C19/100</f>
        <v>19.120249999999999</v>
      </c>
    </row>
    <row r="20" spans="1:4" s="5" customFormat="1" ht="20.25" customHeight="1" x14ac:dyDescent="0.25">
      <c r="A20" s="31" t="s">
        <v>16</v>
      </c>
      <c r="B20" s="32"/>
      <c r="C20" s="33">
        <f>+C18+C19</f>
        <v>10</v>
      </c>
      <c r="D20" s="34">
        <f>+D18+D19</f>
        <v>76.480999999999995</v>
      </c>
    </row>
    <row r="21" spans="1:4" s="5" customFormat="1" ht="20.25" customHeight="1" x14ac:dyDescent="0.25">
      <c r="A21" s="10" t="s">
        <v>17</v>
      </c>
      <c r="B21" s="11"/>
      <c r="C21" s="12"/>
      <c r="D21" s="13">
        <f>+D16-D20</f>
        <v>688.32899999999995</v>
      </c>
    </row>
    <row r="22" spans="1:4" s="5" customFormat="1" ht="20.25" customHeight="1" x14ac:dyDescent="0.25">
      <c r="A22" s="10" t="s">
        <v>7</v>
      </c>
      <c r="B22" s="11"/>
      <c r="C22" s="29">
        <v>24</v>
      </c>
      <c r="D22" s="13">
        <f>+D21*C22/100</f>
        <v>165.19896</v>
      </c>
    </row>
    <row r="23" spans="1:4" s="5" customFormat="1" ht="20.25" customHeight="1" x14ac:dyDescent="0.25">
      <c r="A23" s="10" t="s">
        <v>8</v>
      </c>
      <c r="B23" s="11"/>
      <c r="C23" s="29">
        <v>14</v>
      </c>
      <c r="D23" s="13">
        <f>+D22*C23/100</f>
        <v>23.1278544</v>
      </c>
    </row>
    <row r="24" spans="1:4" s="5" customFormat="1" ht="20.25" customHeight="1" x14ac:dyDescent="0.25">
      <c r="A24" s="31" t="s">
        <v>18</v>
      </c>
      <c r="B24" s="32"/>
      <c r="C24" s="33"/>
      <c r="D24" s="34">
        <f>+D22+D23</f>
        <v>188.32681439999999</v>
      </c>
    </row>
    <row r="25" spans="1:4" s="5" customFormat="1" ht="8.25" customHeight="1" x14ac:dyDescent="0.25">
      <c r="A25" s="10"/>
      <c r="B25" s="11"/>
      <c r="C25" s="12"/>
      <c r="D25" s="13"/>
    </row>
    <row r="26" spans="1:4" s="5" customFormat="1" ht="20.25" customHeight="1" x14ac:dyDescent="0.25">
      <c r="A26" s="17" t="s">
        <v>19</v>
      </c>
      <c r="B26" s="18"/>
      <c r="C26" s="19"/>
      <c r="D26" s="20">
        <f>+D14-D20-D24</f>
        <v>500.00218559999996</v>
      </c>
    </row>
    <row r="27" spans="1:4" s="5" customFormat="1" ht="8.25" customHeight="1" x14ac:dyDescent="0.25">
      <c r="A27" s="10"/>
      <c r="B27" s="11"/>
      <c r="C27" s="12"/>
      <c r="D27" s="13"/>
    </row>
    <row r="28" spans="1:4" s="5" customFormat="1" ht="20.25" customHeight="1" x14ac:dyDescent="0.25">
      <c r="A28" s="10" t="s">
        <v>9</v>
      </c>
      <c r="B28" s="11"/>
      <c r="C28" s="29">
        <v>7.5</v>
      </c>
      <c r="D28" s="13">
        <f>+D16*C28/100</f>
        <v>57.360749999999996</v>
      </c>
    </row>
    <row r="29" spans="1:4" s="5" customFormat="1" ht="8.25" customHeight="1" x14ac:dyDescent="0.25">
      <c r="A29" s="21"/>
      <c r="B29" s="22"/>
      <c r="C29" s="23"/>
      <c r="D29" s="24"/>
    </row>
    <row r="30" spans="1:4" s="5" customFormat="1" ht="16.5" customHeight="1" x14ac:dyDescent="0.25">
      <c r="A30" s="28" t="s">
        <v>20</v>
      </c>
      <c r="B30" s="14"/>
      <c r="C30" s="15"/>
      <c r="D30" s="16">
        <f>+D28+D14</f>
        <v>822.17075</v>
      </c>
    </row>
    <row r="31" spans="1:4" s="5" customFormat="1" ht="16.5" customHeight="1" x14ac:dyDescent="0.25">
      <c r="A31" s="10" t="s">
        <v>19</v>
      </c>
      <c r="B31" s="11"/>
      <c r="C31" s="12">
        <f>+D31/D30*100</f>
        <v>60.814883720930226</v>
      </c>
      <c r="D31" s="13">
        <f>+D26</f>
        <v>500.00218559999996</v>
      </c>
    </row>
    <row r="32" spans="1:4" s="5" customFormat="1" ht="16.5" customHeight="1" x14ac:dyDescent="0.25">
      <c r="A32" s="21" t="s">
        <v>21</v>
      </c>
      <c r="B32" s="22"/>
      <c r="C32" s="23">
        <f>+D32/D30*100</f>
        <v>39.185116279069767</v>
      </c>
      <c r="D32" s="24">
        <f>+D28+D24+D20</f>
        <v>322.16856439999998</v>
      </c>
    </row>
    <row r="33" spans="1:6" s="5" customFormat="1" x14ac:dyDescent="0.25">
      <c r="A33" s="25"/>
      <c r="B33" s="25"/>
      <c r="C33" s="26"/>
      <c r="D33" s="27"/>
      <c r="F33" s="36" t="s">
        <v>27</v>
      </c>
    </row>
    <row r="34" spans="1:6" s="5" customFormat="1" x14ac:dyDescent="0.25">
      <c r="A34" s="28" t="s">
        <v>22</v>
      </c>
      <c r="B34" s="14"/>
      <c r="C34" s="15"/>
      <c r="D34" s="16"/>
      <c r="F34" s="36"/>
    </row>
    <row r="35" spans="1:6" s="5" customFormat="1" x14ac:dyDescent="0.25">
      <c r="A35" s="10"/>
      <c r="B35" s="11" t="s">
        <v>23</v>
      </c>
      <c r="C35" s="12"/>
      <c r="D35" s="48">
        <v>500</v>
      </c>
      <c r="F35" s="37">
        <f>+D20+D24</f>
        <v>264.80781439999998</v>
      </c>
    </row>
    <row r="36" spans="1:6" x14ac:dyDescent="0.25">
      <c r="A36" s="40"/>
      <c r="B36" s="41" t="s">
        <v>24</v>
      </c>
      <c r="C36" s="42"/>
      <c r="D36" s="43">
        <f>+D35+(D35*F38/100)</f>
        <v>764.80665687714145</v>
      </c>
      <c r="F36" s="38">
        <f>+F35/D14*100</f>
        <v>34.624000000000002</v>
      </c>
    </row>
    <row r="37" spans="1:6" x14ac:dyDescent="0.25">
      <c r="A37" s="44"/>
      <c r="B37" s="45" t="s">
        <v>25</v>
      </c>
      <c r="C37" s="46"/>
      <c r="D37" s="47">
        <f>+D30</f>
        <v>822.17075</v>
      </c>
      <c r="F37" s="2" t="s">
        <v>26</v>
      </c>
    </row>
    <row r="38" spans="1:6" x14ac:dyDescent="0.25">
      <c r="C38" s="2"/>
      <c r="F38" s="39">
        <f>+F36*100/(100-F36)</f>
        <v>52.961331375428287</v>
      </c>
    </row>
    <row r="39" spans="1:6" x14ac:dyDescent="0.25">
      <c r="C39" s="2"/>
    </row>
  </sheetData>
  <mergeCells count="7">
    <mergeCell ref="B10:D10"/>
    <mergeCell ref="B2:D2"/>
    <mergeCell ref="B3:D3"/>
    <mergeCell ref="B4:D4"/>
    <mergeCell ref="A6:D6"/>
    <mergeCell ref="B8:D8"/>
    <mergeCell ref="B9:D9"/>
  </mergeCells>
  <pageMargins left="0.7" right="0.7" top="0.75" bottom="0.75" header="0.3" footer="0.3"/>
  <pageSetup paperSize="9"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85" zoomScaleNormal="85" workbookViewId="0">
      <selection activeCell="D26" sqref="D26"/>
    </sheetView>
  </sheetViews>
  <sheetFormatPr defaultRowHeight="15" x14ac:dyDescent="0.25"/>
  <cols>
    <col min="1" max="1" width="15.28515625" customWidth="1"/>
    <col min="2" max="2" width="33.85546875" customWidth="1"/>
    <col min="3" max="3" width="13.85546875" customWidth="1"/>
    <col min="4" max="4" width="21.140625" customWidth="1"/>
    <col min="6" max="6" width="28.7109375" bestFit="1" customWidth="1"/>
  </cols>
  <sheetData>
    <row r="1" spans="1:4" s="1" customFormat="1" x14ac:dyDescent="0.25"/>
    <row r="2" spans="1:4" s="25" customFormat="1" ht="18.75" customHeight="1" x14ac:dyDescent="0.25">
      <c r="A2" s="35" t="s">
        <v>0</v>
      </c>
      <c r="B2" s="50"/>
      <c r="C2" s="50"/>
      <c r="D2" s="50"/>
    </row>
    <row r="3" spans="1:4" s="25" customFormat="1" ht="18.75" customHeight="1" x14ac:dyDescent="0.25">
      <c r="A3" s="35" t="s">
        <v>1</v>
      </c>
      <c r="B3" s="50"/>
      <c r="C3" s="50"/>
      <c r="D3" s="50"/>
    </row>
    <row r="4" spans="1:4" s="25" customFormat="1" ht="18.75" customHeight="1" x14ac:dyDescent="0.25">
      <c r="A4" s="35" t="s">
        <v>2</v>
      </c>
      <c r="B4" s="50"/>
      <c r="C4" s="50"/>
      <c r="D4" s="50"/>
    </row>
    <row r="5" spans="1:4" s="1" customFormat="1" x14ac:dyDescent="0.25"/>
    <row r="6" spans="1:4" s="1" customFormat="1" ht="19.5" x14ac:dyDescent="0.3">
      <c r="A6" s="49" t="s">
        <v>30</v>
      </c>
      <c r="B6" s="49"/>
      <c r="C6" s="49"/>
      <c r="D6" s="49"/>
    </row>
    <row r="7" spans="1:4" s="1" customFormat="1" x14ac:dyDescent="0.25"/>
    <row r="8" spans="1:4" s="25" customFormat="1" ht="18.75" customHeight="1" x14ac:dyDescent="0.25">
      <c r="A8" s="35" t="s">
        <v>3</v>
      </c>
      <c r="B8" s="50"/>
      <c r="C8" s="50"/>
      <c r="D8" s="50"/>
    </row>
    <row r="9" spans="1:4" s="25" customFormat="1" ht="18.75" customHeight="1" x14ac:dyDescent="0.25">
      <c r="A9" s="35" t="s">
        <v>1</v>
      </c>
      <c r="B9" s="50"/>
      <c r="C9" s="50"/>
      <c r="D9" s="50"/>
    </row>
    <row r="10" spans="1:4" s="25" customFormat="1" ht="18.75" customHeight="1" x14ac:dyDescent="0.25">
      <c r="A10" s="35" t="s">
        <v>2</v>
      </c>
      <c r="B10" s="50"/>
      <c r="C10" s="50"/>
      <c r="D10" s="50"/>
    </row>
    <row r="11" spans="1:4" s="1" customFormat="1" x14ac:dyDescent="0.25"/>
    <row r="12" spans="1:4" s="5" customFormat="1" ht="20.25" customHeight="1" x14ac:dyDescent="0.25">
      <c r="A12" s="3" t="s">
        <v>4</v>
      </c>
      <c r="B12" s="4"/>
      <c r="C12" s="4" t="s">
        <v>5</v>
      </c>
      <c r="D12" s="4" t="s">
        <v>6</v>
      </c>
    </row>
    <row r="13" spans="1:4" s="5" customFormat="1" ht="8.25" customHeight="1" x14ac:dyDescent="0.25">
      <c r="A13" s="6"/>
      <c r="B13" s="7"/>
      <c r="C13" s="8"/>
      <c r="D13" s="9"/>
    </row>
    <row r="14" spans="1:4" s="5" customFormat="1" ht="20.25" customHeight="1" x14ac:dyDescent="0.25">
      <c r="A14" s="10" t="s">
        <v>12</v>
      </c>
      <c r="B14" s="11"/>
      <c r="C14" s="12"/>
      <c r="D14" s="30">
        <v>1000</v>
      </c>
    </row>
    <row r="15" spans="1:4" s="5" customFormat="1" ht="20.25" customHeight="1" x14ac:dyDescent="0.25">
      <c r="A15" s="10" t="s">
        <v>11</v>
      </c>
      <c r="B15" s="11"/>
      <c r="C15" s="12">
        <f>30+25</f>
        <v>55</v>
      </c>
      <c r="D15" s="13">
        <f>+D14*C15/100</f>
        <v>550</v>
      </c>
    </row>
    <row r="16" spans="1:4" s="5" customFormat="1" ht="20.25" customHeight="1" x14ac:dyDescent="0.25">
      <c r="A16" s="10" t="s">
        <v>13</v>
      </c>
      <c r="B16" s="11"/>
      <c r="C16" s="12"/>
      <c r="D16" s="13">
        <f>+D14-D15</f>
        <v>450</v>
      </c>
    </row>
    <row r="17" spans="1:4" s="5" customFormat="1" ht="8.25" customHeight="1" x14ac:dyDescent="0.25">
      <c r="A17" s="10"/>
      <c r="B17" s="11"/>
      <c r="C17" s="12"/>
      <c r="D17" s="13"/>
    </row>
    <row r="18" spans="1:4" s="5" customFormat="1" ht="20.25" customHeight="1" x14ac:dyDescent="0.25">
      <c r="A18" s="10" t="s">
        <v>14</v>
      </c>
      <c r="B18" s="11"/>
      <c r="C18" s="29">
        <v>7.5</v>
      </c>
      <c r="D18" s="13">
        <f>+D16*C18/100</f>
        <v>33.75</v>
      </c>
    </row>
    <row r="19" spans="1:4" s="5" customFormat="1" ht="20.25" customHeight="1" x14ac:dyDescent="0.25">
      <c r="A19" s="10" t="s">
        <v>15</v>
      </c>
      <c r="B19" s="11"/>
      <c r="C19" s="29">
        <v>2.5</v>
      </c>
      <c r="D19" s="13">
        <f>+D16*C19/100</f>
        <v>11.25</v>
      </c>
    </row>
    <row r="20" spans="1:4" s="5" customFormat="1" ht="20.25" customHeight="1" x14ac:dyDescent="0.25">
      <c r="A20" s="31" t="s">
        <v>16</v>
      </c>
      <c r="B20" s="32"/>
      <c r="C20" s="33">
        <f>+C18+C19</f>
        <v>10</v>
      </c>
      <c r="D20" s="34">
        <f>+D18+D19</f>
        <v>45</v>
      </c>
    </row>
    <row r="21" spans="1:4" s="5" customFormat="1" ht="20.25" customHeight="1" x14ac:dyDescent="0.25">
      <c r="A21" s="10" t="s">
        <v>17</v>
      </c>
      <c r="B21" s="11"/>
      <c r="C21" s="12"/>
      <c r="D21" s="13">
        <f>+D16-D20</f>
        <v>405</v>
      </c>
    </row>
    <row r="22" spans="1:4" s="5" customFormat="1" ht="20.25" customHeight="1" x14ac:dyDescent="0.25">
      <c r="A22" s="10" t="s">
        <v>7</v>
      </c>
      <c r="B22" s="11"/>
      <c r="C22" s="29">
        <v>24</v>
      </c>
      <c r="D22" s="13">
        <f>+D21*C22/100</f>
        <v>97.2</v>
      </c>
    </row>
    <row r="23" spans="1:4" s="5" customFormat="1" ht="20.25" customHeight="1" x14ac:dyDescent="0.25">
      <c r="A23" s="10" t="s">
        <v>8</v>
      </c>
      <c r="B23" s="11"/>
      <c r="C23" s="29">
        <v>10</v>
      </c>
      <c r="D23" s="13">
        <f>+D22*C23/100</f>
        <v>9.7200000000000006</v>
      </c>
    </row>
    <row r="24" spans="1:4" s="5" customFormat="1" ht="20.25" customHeight="1" x14ac:dyDescent="0.25">
      <c r="A24" s="31" t="s">
        <v>18</v>
      </c>
      <c r="B24" s="32"/>
      <c r="C24" s="33"/>
      <c r="D24" s="34">
        <f>+D22+D23</f>
        <v>106.92</v>
      </c>
    </row>
    <row r="25" spans="1:4" s="5" customFormat="1" ht="8.25" customHeight="1" x14ac:dyDescent="0.25">
      <c r="A25" s="10"/>
      <c r="B25" s="11"/>
      <c r="C25" s="12"/>
      <c r="D25" s="13"/>
    </row>
    <row r="26" spans="1:4" s="5" customFormat="1" ht="20.25" customHeight="1" x14ac:dyDescent="0.25">
      <c r="A26" s="17" t="s">
        <v>19</v>
      </c>
      <c r="B26" s="18"/>
      <c r="C26" s="19"/>
      <c r="D26" s="20">
        <f>+D14-D20-D24</f>
        <v>848.08</v>
      </c>
    </row>
    <row r="27" spans="1:4" s="5" customFormat="1" ht="8.25" customHeight="1" x14ac:dyDescent="0.25">
      <c r="A27" s="10"/>
      <c r="B27" s="11"/>
      <c r="C27" s="12"/>
      <c r="D27" s="13"/>
    </row>
    <row r="28" spans="1:4" s="5" customFormat="1" ht="20.25" customHeight="1" x14ac:dyDescent="0.25">
      <c r="A28" s="10" t="s">
        <v>9</v>
      </c>
      <c r="B28" s="11"/>
      <c r="C28" s="29">
        <v>7.5</v>
      </c>
      <c r="D28" s="13">
        <f>+D16*C28/100</f>
        <v>33.75</v>
      </c>
    </row>
    <row r="29" spans="1:4" s="5" customFormat="1" ht="8.25" customHeight="1" x14ac:dyDescent="0.25">
      <c r="A29" s="21"/>
      <c r="B29" s="22"/>
      <c r="C29" s="23"/>
      <c r="D29" s="24"/>
    </row>
    <row r="30" spans="1:4" s="5" customFormat="1" ht="16.5" customHeight="1" x14ac:dyDescent="0.25">
      <c r="A30" s="28" t="s">
        <v>20</v>
      </c>
      <c r="B30" s="14"/>
      <c r="C30" s="15"/>
      <c r="D30" s="16">
        <f>+D28+D14</f>
        <v>1033.75</v>
      </c>
    </row>
    <row r="31" spans="1:4" s="5" customFormat="1" ht="16.5" customHeight="1" x14ac:dyDescent="0.25">
      <c r="A31" s="10" t="s">
        <v>19</v>
      </c>
      <c r="B31" s="11"/>
      <c r="C31" s="12">
        <f>+D31/D30*100</f>
        <v>82.039177750906902</v>
      </c>
      <c r="D31" s="13">
        <f>+D26</f>
        <v>848.08</v>
      </c>
    </row>
    <row r="32" spans="1:4" s="5" customFormat="1" ht="16.5" customHeight="1" x14ac:dyDescent="0.25">
      <c r="A32" s="21" t="s">
        <v>21</v>
      </c>
      <c r="B32" s="22"/>
      <c r="C32" s="23">
        <f>+D32/D30*100</f>
        <v>17.960822249093109</v>
      </c>
      <c r="D32" s="24">
        <f>+D28+D24+D20</f>
        <v>185.67000000000002</v>
      </c>
    </row>
    <row r="33" spans="1:6" s="5" customFormat="1" x14ac:dyDescent="0.25">
      <c r="A33" s="25"/>
      <c r="B33" s="25"/>
      <c r="C33" s="26"/>
      <c r="D33" s="27"/>
      <c r="F33" s="36" t="s">
        <v>27</v>
      </c>
    </row>
    <row r="34" spans="1:6" s="5" customFormat="1" x14ac:dyDescent="0.25">
      <c r="A34" s="28" t="s">
        <v>22</v>
      </c>
      <c r="B34" s="14"/>
      <c r="C34" s="15"/>
      <c r="D34" s="16"/>
      <c r="F34" s="36"/>
    </row>
    <row r="35" spans="1:6" s="5" customFormat="1" x14ac:dyDescent="0.25">
      <c r="A35" s="10"/>
      <c r="B35" s="11" t="s">
        <v>23</v>
      </c>
      <c r="C35" s="12"/>
      <c r="D35" s="48">
        <v>1000</v>
      </c>
      <c r="F35" s="37">
        <f>+D20+D24</f>
        <v>151.92000000000002</v>
      </c>
    </row>
    <row r="36" spans="1:6" x14ac:dyDescent="0.25">
      <c r="A36" s="40"/>
      <c r="B36" s="41" t="s">
        <v>24</v>
      </c>
      <c r="C36" s="42"/>
      <c r="D36" s="43">
        <f>+D35+(D35*F38/100)</f>
        <v>1179.1340439581172</v>
      </c>
      <c r="F36" s="38">
        <f>+F35/D14*100</f>
        <v>15.192000000000002</v>
      </c>
    </row>
    <row r="37" spans="1:6" x14ac:dyDescent="0.25">
      <c r="A37" s="44"/>
      <c r="B37" s="45" t="s">
        <v>25</v>
      </c>
      <c r="C37" s="46"/>
      <c r="D37" s="47">
        <f>+D30</f>
        <v>1033.75</v>
      </c>
      <c r="F37" s="2" t="s">
        <v>26</v>
      </c>
    </row>
    <row r="38" spans="1:6" x14ac:dyDescent="0.25">
      <c r="C38" s="2"/>
      <c r="F38" s="39">
        <f>+F36*100/(100-F36)</f>
        <v>17.913404395811721</v>
      </c>
    </row>
    <row r="39" spans="1:6" x14ac:dyDescent="0.25">
      <c r="C39" s="2"/>
    </row>
  </sheetData>
  <mergeCells count="7">
    <mergeCell ref="B10:D10"/>
    <mergeCell ref="B2:D2"/>
    <mergeCell ref="B3:D3"/>
    <mergeCell ref="B4:D4"/>
    <mergeCell ref="A6:D6"/>
    <mergeCell ref="B8:D8"/>
    <mergeCell ref="B9:D9"/>
  </mergeCells>
  <pageMargins left="0.7" right="0.7" top="0.75" bottom="0.75" header="0.3" footer="0.3"/>
  <pageSetup paperSize="9" orientation="portrait" horizontalDpi="4294967292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zoomScale="85" zoomScaleNormal="85" workbookViewId="0">
      <selection activeCell="B2" sqref="B2:D2"/>
    </sheetView>
  </sheetViews>
  <sheetFormatPr defaultRowHeight="15" x14ac:dyDescent="0.25"/>
  <cols>
    <col min="1" max="1" width="14.42578125" customWidth="1"/>
    <col min="2" max="2" width="33.85546875" customWidth="1"/>
    <col min="3" max="3" width="13.85546875" customWidth="1"/>
    <col min="4" max="4" width="21.140625" customWidth="1"/>
    <col min="6" max="6" width="23.42578125" customWidth="1"/>
  </cols>
  <sheetData>
    <row r="1" spans="1:4" s="1" customFormat="1" x14ac:dyDescent="0.25"/>
    <row r="2" spans="1:4" s="25" customFormat="1" ht="18.75" customHeight="1" x14ac:dyDescent="0.25">
      <c r="A2" s="35" t="s">
        <v>0</v>
      </c>
      <c r="B2" s="50"/>
      <c r="C2" s="50"/>
      <c r="D2" s="50"/>
    </row>
    <row r="3" spans="1:4" s="25" customFormat="1" ht="18.75" customHeight="1" x14ac:dyDescent="0.25">
      <c r="A3" s="35" t="s">
        <v>1</v>
      </c>
      <c r="B3" s="50"/>
      <c r="C3" s="50"/>
      <c r="D3" s="50"/>
    </row>
    <row r="4" spans="1:4" s="25" customFormat="1" ht="18.75" customHeight="1" x14ac:dyDescent="0.25">
      <c r="A4" s="35" t="s">
        <v>2</v>
      </c>
      <c r="B4" s="50"/>
      <c r="C4" s="50"/>
      <c r="D4" s="50"/>
    </row>
    <row r="5" spans="1:4" s="1" customFormat="1" x14ac:dyDescent="0.25"/>
    <row r="6" spans="1:4" s="1" customFormat="1" ht="19.5" x14ac:dyDescent="0.3">
      <c r="A6" s="49" t="s">
        <v>31</v>
      </c>
      <c r="B6" s="49"/>
      <c r="C6" s="49"/>
      <c r="D6" s="49"/>
    </row>
    <row r="7" spans="1:4" s="1" customFormat="1" x14ac:dyDescent="0.25"/>
    <row r="8" spans="1:4" s="25" customFormat="1" ht="18.75" customHeight="1" x14ac:dyDescent="0.25">
      <c r="A8" s="35" t="s">
        <v>3</v>
      </c>
      <c r="B8" s="50"/>
      <c r="C8" s="50"/>
      <c r="D8" s="50"/>
    </row>
    <row r="9" spans="1:4" s="25" customFormat="1" ht="18.75" customHeight="1" x14ac:dyDescent="0.25">
      <c r="A9" s="35" t="s">
        <v>1</v>
      </c>
      <c r="B9" s="50"/>
      <c r="C9" s="50"/>
      <c r="D9" s="50"/>
    </row>
    <row r="10" spans="1:4" s="25" customFormat="1" ht="18.75" customHeight="1" x14ac:dyDescent="0.25">
      <c r="A10" s="35" t="s">
        <v>2</v>
      </c>
      <c r="B10" s="50"/>
      <c r="C10" s="50"/>
      <c r="D10" s="50"/>
    </row>
    <row r="11" spans="1:4" s="1" customFormat="1" x14ac:dyDescent="0.25"/>
    <row r="12" spans="1:4" s="5" customFormat="1" ht="20.25" customHeight="1" x14ac:dyDescent="0.25">
      <c r="A12" s="3" t="s">
        <v>4</v>
      </c>
      <c r="B12" s="4"/>
      <c r="C12" s="4" t="s">
        <v>5</v>
      </c>
      <c r="D12" s="4" t="s">
        <v>6</v>
      </c>
    </row>
    <row r="13" spans="1:4" s="5" customFormat="1" ht="8.25" customHeight="1" x14ac:dyDescent="0.25">
      <c r="A13" s="6"/>
      <c r="B13" s="7"/>
      <c r="C13" s="8"/>
      <c r="D13" s="9"/>
    </row>
    <row r="14" spans="1:4" s="5" customFormat="1" ht="20.25" customHeight="1" x14ac:dyDescent="0.25">
      <c r="A14" s="10" t="s">
        <v>12</v>
      </c>
      <c r="B14" s="11"/>
      <c r="C14" s="12"/>
      <c r="D14" s="30">
        <v>1395.09</v>
      </c>
    </row>
    <row r="15" spans="1:4" s="5" customFormat="1" ht="20.25" customHeight="1" x14ac:dyDescent="0.25">
      <c r="A15" s="10" t="s">
        <v>11</v>
      </c>
      <c r="B15" s="11"/>
      <c r="C15" s="12">
        <v>0</v>
      </c>
      <c r="D15" s="13">
        <f>+D14*C15/100</f>
        <v>0</v>
      </c>
    </row>
    <row r="16" spans="1:4" s="5" customFormat="1" ht="20.25" customHeight="1" x14ac:dyDescent="0.25">
      <c r="A16" s="10" t="s">
        <v>13</v>
      </c>
      <c r="B16" s="11"/>
      <c r="C16" s="12"/>
      <c r="D16" s="13">
        <f>+D14-D15</f>
        <v>1395.09</v>
      </c>
    </row>
    <row r="17" spans="1:4" s="5" customFormat="1" ht="8.25" customHeight="1" x14ac:dyDescent="0.25">
      <c r="A17" s="10"/>
      <c r="B17" s="11"/>
      <c r="C17" s="12"/>
      <c r="D17" s="13"/>
    </row>
    <row r="18" spans="1:4" s="5" customFormat="1" ht="20.25" customHeight="1" x14ac:dyDescent="0.25">
      <c r="A18" s="10" t="s">
        <v>14</v>
      </c>
      <c r="B18" s="11"/>
      <c r="C18" s="29">
        <v>0</v>
      </c>
      <c r="D18" s="13">
        <f>+D16*C18/100</f>
        <v>0</v>
      </c>
    </row>
    <row r="19" spans="1:4" s="5" customFormat="1" ht="20.25" customHeight="1" x14ac:dyDescent="0.25">
      <c r="A19" s="10" t="s">
        <v>15</v>
      </c>
      <c r="B19" s="11"/>
      <c r="C19" s="29">
        <v>0</v>
      </c>
      <c r="D19" s="13">
        <f>+D16*C19/100</f>
        <v>0</v>
      </c>
    </row>
    <row r="20" spans="1:4" s="5" customFormat="1" ht="20.25" customHeight="1" x14ac:dyDescent="0.25">
      <c r="A20" s="31" t="s">
        <v>16</v>
      </c>
      <c r="B20" s="32"/>
      <c r="C20" s="33">
        <f>+C18+C19</f>
        <v>0</v>
      </c>
      <c r="D20" s="34">
        <f>+D18+D19</f>
        <v>0</v>
      </c>
    </row>
    <row r="21" spans="1:4" s="5" customFormat="1" ht="20.25" customHeight="1" x14ac:dyDescent="0.25">
      <c r="A21" s="10" t="s">
        <v>17</v>
      </c>
      <c r="B21" s="11"/>
      <c r="C21" s="12"/>
      <c r="D21" s="13">
        <f>+D16-D20</f>
        <v>1395.09</v>
      </c>
    </row>
    <row r="22" spans="1:4" s="5" customFormat="1" ht="20.25" customHeight="1" x14ac:dyDescent="0.25">
      <c r="A22" s="10" t="s">
        <v>7</v>
      </c>
      <c r="B22" s="11"/>
      <c r="C22" s="29">
        <v>24</v>
      </c>
      <c r="D22" s="13">
        <f>+D21*C22/100</f>
        <v>334.82159999999999</v>
      </c>
    </row>
    <row r="23" spans="1:4" s="5" customFormat="1" ht="20.25" customHeight="1" x14ac:dyDescent="0.25">
      <c r="A23" s="10" t="s">
        <v>8</v>
      </c>
      <c r="B23" s="11"/>
      <c r="C23" s="29">
        <v>18</v>
      </c>
      <c r="D23" s="13">
        <f>+D22*C23/100</f>
        <v>60.267887999999999</v>
      </c>
    </row>
    <row r="24" spans="1:4" s="5" customFormat="1" ht="20.25" customHeight="1" x14ac:dyDescent="0.25">
      <c r="A24" s="31" t="s">
        <v>18</v>
      </c>
      <c r="B24" s="32"/>
      <c r="C24" s="33"/>
      <c r="D24" s="34">
        <f>+D22+D23</f>
        <v>395.08948799999996</v>
      </c>
    </row>
    <row r="25" spans="1:4" s="5" customFormat="1" ht="8.25" customHeight="1" x14ac:dyDescent="0.25">
      <c r="A25" s="10"/>
      <c r="B25" s="11"/>
      <c r="C25" s="12"/>
      <c r="D25" s="13"/>
    </row>
    <row r="26" spans="1:4" s="5" customFormat="1" ht="20.25" customHeight="1" x14ac:dyDescent="0.25">
      <c r="A26" s="17" t="s">
        <v>19</v>
      </c>
      <c r="B26" s="18"/>
      <c r="C26" s="19"/>
      <c r="D26" s="20">
        <f>+D14-D20-D24</f>
        <v>1000.000512</v>
      </c>
    </row>
    <row r="27" spans="1:4" s="5" customFormat="1" ht="8.25" customHeight="1" x14ac:dyDescent="0.25">
      <c r="A27" s="10"/>
      <c r="B27" s="11"/>
      <c r="C27" s="12"/>
      <c r="D27" s="13"/>
    </row>
    <row r="28" spans="1:4" s="5" customFormat="1" ht="20.25" customHeight="1" x14ac:dyDescent="0.25">
      <c r="A28" s="10" t="s">
        <v>9</v>
      </c>
      <c r="B28" s="11"/>
      <c r="C28" s="29">
        <v>0</v>
      </c>
      <c r="D28" s="13">
        <f>+D16*C28/100</f>
        <v>0</v>
      </c>
    </row>
    <row r="29" spans="1:4" s="5" customFormat="1" ht="8.25" customHeight="1" x14ac:dyDescent="0.25">
      <c r="A29" s="21"/>
      <c r="B29" s="22"/>
      <c r="C29" s="23"/>
      <c r="D29" s="24"/>
    </row>
    <row r="30" spans="1:4" s="5" customFormat="1" ht="16.5" customHeight="1" x14ac:dyDescent="0.25">
      <c r="A30" s="28" t="s">
        <v>20</v>
      </c>
      <c r="B30" s="14"/>
      <c r="C30" s="15"/>
      <c r="D30" s="16">
        <f>+D28+D14</f>
        <v>1395.09</v>
      </c>
    </row>
    <row r="31" spans="1:4" s="5" customFormat="1" ht="16.5" customHeight="1" x14ac:dyDescent="0.25">
      <c r="A31" s="10" t="s">
        <v>19</v>
      </c>
      <c r="B31" s="11"/>
      <c r="C31" s="12">
        <f>+D31/D30*100</f>
        <v>71.679999999999993</v>
      </c>
      <c r="D31" s="13">
        <f>+D26</f>
        <v>1000.000512</v>
      </c>
    </row>
    <row r="32" spans="1:4" s="5" customFormat="1" ht="16.5" customHeight="1" x14ac:dyDescent="0.25">
      <c r="A32" s="21" t="s">
        <v>21</v>
      </c>
      <c r="B32" s="22"/>
      <c r="C32" s="23">
        <f>+D32/D30*100</f>
        <v>28.32</v>
      </c>
      <c r="D32" s="24">
        <f>+D28+D24+D20</f>
        <v>395.08948799999996</v>
      </c>
    </row>
    <row r="33" spans="1:6" s="5" customFormat="1" x14ac:dyDescent="0.25">
      <c r="A33" s="25"/>
      <c r="B33" s="25"/>
      <c r="C33" s="26"/>
      <c r="D33" s="27"/>
      <c r="F33" s="36" t="s">
        <v>27</v>
      </c>
    </row>
    <row r="34" spans="1:6" s="5" customFormat="1" x14ac:dyDescent="0.25">
      <c r="A34" s="28" t="s">
        <v>22</v>
      </c>
      <c r="B34" s="14"/>
      <c r="C34" s="15"/>
      <c r="D34" s="16"/>
      <c r="F34" s="36"/>
    </row>
    <row r="35" spans="1:6" s="5" customFormat="1" x14ac:dyDescent="0.25">
      <c r="A35" s="10"/>
      <c r="B35" s="11" t="s">
        <v>23</v>
      </c>
      <c r="C35" s="12"/>
      <c r="D35" s="48">
        <v>1000</v>
      </c>
      <c r="F35" s="37">
        <f>+D20+D24</f>
        <v>395.08948799999996</v>
      </c>
    </row>
    <row r="36" spans="1:6" x14ac:dyDescent="0.25">
      <c r="A36" s="40"/>
      <c r="B36" s="41" t="s">
        <v>24</v>
      </c>
      <c r="C36" s="42"/>
      <c r="D36" s="43">
        <f>+D35+(D35*F38/100)</f>
        <v>1395.0892857142858</v>
      </c>
      <c r="F36" s="38">
        <f>+F35/D14*100</f>
        <v>28.32</v>
      </c>
    </row>
    <row r="37" spans="1:6" x14ac:dyDescent="0.25">
      <c r="A37" s="44"/>
      <c r="B37" s="45" t="s">
        <v>25</v>
      </c>
      <c r="C37" s="46"/>
      <c r="D37" s="47">
        <f>+D30</f>
        <v>1395.09</v>
      </c>
      <c r="F37" s="2" t="s">
        <v>26</v>
      </c>
    </row>
    <row r="38" spans="1:6" x14ac:dyDescent="0.25">
      <c r="C38" s="2"/>
      <c r="F38" s="39">
        <f>+F36*100/(100-F36)</f>
        <v>39.508928571428569</v>
      </c>
    </row>
    <row r="39" spans="1:6" x14ac:dyDescent="0.25">
      <c r="C39" s="2"/>
    </row>
  </sheetData>
  <mergeCells count="7">
    <mergeCell ref="B10:D10"/>
    <mergeCell ref="B2:D2"/>
    <mergeCell ref="B3:D3"/>
    <mergeCell ref="B4:D4"/>
    <mergeCell ref="A6:D6"/>
    <mergeCell ref="B8:D8"/>
    <mergeCell ref="B9:D9"/>
  </mergeCells>
  <pageMargins left="0.7" right="0.7" top="0.75" bottom="0.75" header="0.3" footer="0.3"/>
  <pageSetup paperSize="9"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5</vt:i4>
      </vt:variant>
    </vt:vector>
  </HeadingPairs>
  <TitlesOfParts>
    <vt:vector size="10" baseType="lpstr">
      <vt:lpstr>UGOVOR O DJELU</vt:lpstr>
      <vt:lpstr>AUTORSKI</vt:lpstr>
      <vt:lpstr>UMIROVLJENIK</vt:lpstr>
      <vt:lpstr>UMJETNIK</vt:lpstr>
      <vt:lpstr>ŠPORTSKI SUDAC</vt:lpstr>
      <vt:lpstr>AUTORSKI!Podrucje_ispisa</vt:lpstr>
      <vt:lpstr>'ŠPORTSKI SUDAC'!Podrucje_ispisa</vt:lpstr>
      <vt:lpstr>'UGOVOR O DJELU'!Podrucje_ispisa</vt:lpstr>
      <vt:lpstr>UMIROVLJENIK!Podrucje_ispisa</vt:lpstr>
      <vt:lpstr>UMJETNIK!Podrucje_ispisa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SERVIS</dc:creator>
  <cp:lastModifiedBy>ANA PROTULIPAC</cp:lastModifiedBy>
  <cp:lastPrinted>2016-12-24T21:04:23Z</cp:lastPrinted>
  <dcterms:created xsi:type="dcterms:W3CDTF">2016-12-21T18:57:11Z</dcterms:created>
  <dcterms:modified xsi:type="dcterms:W3CDTF">2019-02-17T18:41:09Z</dcterms:modified>
</cp:coreProperties>
</file>